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ycz\Desktop\formularze NOWE\"/>
    </mc:Choice>
  </mc:AlternateContent>
  <bookViews>
    <workbookView xWindow="0" yWindow="0" windowWidth="28800" windowHeight="11730"/>
  </bookViews>
  <sheets>
    <sheet name="Kalkulacja" sheetId="9" r:id="rId1"/>
    <sheet name="DS" sheetId="10" state="hidden" r:id="rId2"/>
    <sheet name="BW" sheetId="11" state="hidden" r:id="rId3"/>
  </sheets>
  <definedNames>
    <definedName name="_xlnm.Print_Area" localSheetId="2">BW!$A$1:$H$32</definedName>
    <definedName name="_xlnm.Print_Area" localSheetId="1">DS!$A$1:$H$32</definedName>
    <definedName name="_xlnm.Print_Area" localSheetId="0">Kalkulacja!$B$5:$J$44</definedName>
  </definedNames>
  <calcPr calcId="162913"/>
</workbook>
</file>

<file path=xl/calcChain.xml><?xml version="1.0" encoding="utf-8"?>
<calcChain xmlns="http://schemas.openxmlformats.org/spreadsheetml/2006/main">
  <c r="I30" i="9" l="1"/>
  <c r="H30" i="9"/>
  <c r="G30" i="9"/>
  <c r="J30" i="9" s="1"/>
  <c r="F30" i="9"/>
  <c r="D29" i="9"/>
  <c r="H29" i="9" s="1"/>
  <c r="I25" i="9"/>
  <c r="I24" i="9"/>
  <c r="I21" i="9"/>
  <c r="H24" i="9"/>
  <c r="H28" i="9"/>
  <c r="G24" i="9"/>
  <c r="F24" i="9"/>
  <c r="J24" i="9"/>
  <c r="G16" i="10"/>
  <c r="H16" i="10"/>
  <c r="F16" i="10"/>
  <c r="E16" i="10"/>
  <c r="G16" i="11"/>
  <c r="F16" i="11"/>
  <c r="H16" i="11"/>
  <c r="E16" i="11"/>
  <c r="H25" i="9"/>
  <c r="G25" i="9"/>
  <c r="J25" i="9"/>
  <c r="F25" i="9"/>
  <c r="H22" i="11"/>
  <c r="H18" i="11"/>
  <c r="H15" i="11"/>
  <c r="H14" i="11"/>
  <c r="H12" i="11"/>
  <c r="H11" i="11"/>
  <c r="H10" i="11"/>
  <c r="G17" i="11"/>
  <c r="F17" i="11"/>
  <c r="E17" i="11"/>
  <c r="G13" i="11"/>
  <c r="G19" i="11"/>
  <c r="F13" i="11"/>
  <c r="F19" i="11"/>
  <c r="E13" i="11"/>
  <c r="H13" i="11"/>
  <c r="E19" i="11"/>
  <c r="H19" i="11"/>
  <c r="G17" i="10"/>
  <c r="F17" i="10"/>
  <c r="F19" i="10"/>
  <c r="E17" i="10"/>
  <c r="E19" i="10"/>
  <c r="H22" i="10"/>
  <c r="H18" i="10"/>
  <c r="H15" i="10"/>
  <c r="H14" i="10"/>
  <c r="H12" i="10"/>
  <c r="H11" i="10"/>
  <c r="J27" i="9"/>
  <c r="J26" i="9"/>
  <c r="J23" i="9"/>
  <c r="J22" i="9"/>
  <c r="J20" i="9"/>
  <c r="J19" i="9"/>
  <c r="H10" i="10"/>
  <c r="J18" i="9"/>
  <c r="G13" i="10"/>
  <c r="G19" i="10"/>
  <c r="G20" i="10"/>
  <c r="F13" i="10"/>
  <c r="E13" i="10"/>
  <c r="H13" i="10"/>
  <c r="G21" i="9"/>
  <c r="H21" i="9"/>
  <c r="F21" i="9"/>
  <c r="H17" i="11"/>
  <c r="I28" i="9"/>
  <c r="H19" i="10"/>
  <c r="E21" i="10"/>
  <c r="E20" i="10"/>
  <c r="F23" i="10"/>
  <c r="F21" i="10"/>
  <c r="F20" i="10"/>
  <c r="F21" i="11"/>
  <c r="F23" i="11"/>
  <c r="F20" i="11"/>
  <c r="G20" i="11"/>
  <c r="G23" i="11"/>
  <c r="G21" i="11"/>
  <c r="J21" i="9"/>
  <c r="E21" i="11"/>
  <c r="H17" i="10"/>
  <c r="F28" i="9"/>
  <c r="E20" i="11"/>
  <c r="H20" i="11"/>
  <c r="G21" i="10"/>
  <c r="G23" i="10"/>
  <c r="G28" i="9"/>
  <c r="J28" i="9"/>
  <c r="H21" i="11"/>
  <c r="H20" i="10"/>
  <c r="E23" i="11"/>
  <c r="H23" i="11"/>
  <c r="E23" i="10"/>
  <c r="H23" i="10"/>
  <c r="H21" i="10"/>
  <c r="F29" i="9" l="1"/>
  <c r="G29" i="9"/>
  <c r="G31" i="9" s="1"/>
  <c r="G32" i="9" s="1"/>
  <c r="G33" i="9" s="1"/>
  <c r="I29" i="9"/>
  <c r="I31" i="9" s="1"/>
  <c r="H31" i="9"/>
  <c r="H32" i="9" s="1"/>
  <c r="F31" i="9"/>
  <c r="F32" i="9" s="1"/>
  <c r="J29" i="9" l="1"/>
  <c r="G34" i="9"/>
  <c r="H33" i="9"/>
  <c r="H34" i="9" s="1"/>
  <c r="J32" i="9"/>
  <c r="J31" i="9"/>
  <c r="I32" i="9"/>
  <c r="I33" i="9" s="1"/>
  <c r="I34" i="9" s="1"/>
  <c r="F33" i="9"/>
  <c r="J33" i="9" l="1"/>
  <c r="F34" i="9"/>
  <c r="J34" i="9" s="1"/>
</calcChain>
</file>

<file path=xl/sharedStrings.xml><?xml version="1.0" encoding="utf-8"?>
<sst xmlns="http://schemas.openxmlformats.org/spreadsheetml/2006/main" count="131" uniqueCount="79">
  <si>
    <t>Etap</t>
  </si>
  <si>
    <t>Ogółem</t>
  </si>
  <si>
    <t>Termin</t>
  </si>
  <si>
    <t>Wynagrodzenie osobowe</t>
  </si>
  <si>
    <t>Koszty podróży</t>
  </si>
  <si>
    <t>Usługi obce</t>
  </si>
  <si>
    <t>Aparatura</t>
  </si>
  <si>
    <t>L.p.</t>
  </si>
  <si>
    <t>Wyszczególnienie
kosztów w zł</t>
  </si>
  <si>
    <t>Wynagrodzenia bezosobowe
bez obciążenia składkami ZUS (obcy)</t>
  </si>
  <si>
    <t>Razem:    (poz. 1-3)</t>
  </si>
  <si>
    <t>Pochodne od 
wynagrodzeń
w tym:</t>
  </si>
  <si>
    <t>Materiały i przedmioty nietrwałe</t>
  </si>
  <si>
    <t>Razem:    (poz. 4-9)</t>
  </si>
  <si>
    <t>Rzeszów, dnia</t>
  </si>
  <si>
    <t>Kierownik Zespołu
wykonującego pracę:</t>
  </si>
  <si>
    <t xml:space="preserve"> Kierownik 
Katedry/Zakładu</t>
  </si>
  <si>
    <t>Prorektor ds. Nauki:</t>
  </si>
  <si>
    <t>Wynagrodzenia bezosobowe łącznie ze składkami ZUS z dochodów pracownika</t>
  </si>
  <si>
    <t>Politechnika Rzeszowska
im. I. Łukasiewicza</t>
  </si>
  <si>
    <t>Załącznik nr 3</t>
  </si>
  <si>
    <t>z dnia:</t>
  </si>
  <si>
    <t>Razem:    (poz. 4-8)</t>
  </si>
  <si>
    <r>
      <t xml:space="preserve">Koszty wydziałowe
</t>
    </r>
    <r>
      <rPr>
        <b/>
        <sz val="10"/>
        <rFont val="Arial CE"/>
        <charset val="238"/>
      </rPr>
      <t>18%</t>
    </r>
    <r>
      <rPr>
        <sz val="10"/>
        <rFont val="Arial CE"/>
      </rPr>
      <t xml:space="preserve">   (od poz. 9)</t>
    </r>
  </si>
  <si>
    <t>r.</t>
  </si>
  <si>
    <t>K A L K U L A C J A
D S</t>
  </si>
  <si>
    <t>K A L K U L A C J A
B W</t>
  </si>
  <si>
    <t>stanowiąca załącznik do umowy nr U-</t>
  </si>
  <si>
    <r>
      <t xml:space="preserve">Koszty wydziałowe
</t>
    </r>
    <r>
      <rPr>
        <b/>
        <sz val="10"/>
        <rFont val="Arial CE"/>
        <charset val="238"/>
      </rPr>
      <t>9%</t>
    </r>
    <r>
      <rPr>
        <sz val="10"/>
        <rFont val="Arial CE"/>
      </rPr>
      <t xml:space="preserve">   (od poz. 9)</t>
    </r>
  </si>
  <si>
    <t xml:space="preserve">  do tematu:</t>
  </si>
  <si>
    <t>I</t>
  </si>
  <si>
    <t>II</t>
  </si>
  <si>
    <t>III</t>
  </si>
  <si>
    <t>Razem:    (poz. 9-12)</t>
  </si>
  <si>
    <r>
      <t xml:space="preserve">odpisy na fundusze: ZFSS, ZFN
</t>
    </r>
    <r>
      <rPr>
        <b/>
        <sz val="8"/>
        <rFont val="Arial CE"/>
        <charset val="238"/>
      </rPr>
      <t>14,11%</t>
    </r>
    <r>
      <rPr>
        <sz val="8"/>
        <rFont val="Arial CE"/>
      </rPr>
      <t xml:space="preserve">   (od poz. 1)</t>
    </r>
  </si>
  <si>
    <r>
      <t xml:space="preserve">odpisy na fundusze: ZFSS, ZFN
</t>
    </r>
    <r>
      <rPr>
        <b/>
        <sz val="8"/>
        <rFont val="Arial CE"/>
        <charset val="238"/>
      </rPr>
      <t>14,11</t>
    </r>
    <r>
      <rPr>
        <b/>
        <sz val="8"/>
        <rFont val="Arial CE"/>
      </rPr>
      <t>%</t>
    </r>
    <r>
      <rPr>
        <sz val="8"/>
        <rFont val="Arial CE"/>
      </rPr>
      <t xml:space="preserve">   (od poz. 1)</t>
    </r>
  </si>
  <si>
    <r>
      <t xml:space="preserve">odpisy na fundusze: ZFSS, ZFN
</t>
    </r>
    <r>
      <rPr>
        <b/>
        <sz val="8"/>
        <rFont val="Arial CE"/>
      </rPr>
      <t>14,11%</t>
    </r>
    <r>
      <rPr>
        <sz val="8"/>
        <rFont val="Arial CE"/>
      </rPr>
      <t xml:space="preserve">   (od poz. 1)</t>
    </r>
  </si>
  <si>
    <t>Jednostka</t>
  </si>
  <si>
    <t>(od poz. 4 i 7)</t>
  </si>
  <si>
    <t xml:space="preserve">Koszty wydziałowe:   </t>
  </si>
  <si>
    <t>Wybierz z listy jednostkę:</t>
  </si>
  <si>
    <t>Koszty</t>
  </si>
  <si>
    <t>Aby policzyć koszty wydziałowe należy wcześniej wybrać z listy 
poniżej jednostkę organizacyjną</t>
  </si>
  <si>
    <t>RU</t>
  </si>
  <si>
    <t>RM</t>
  </si>
  <si>
    <t>RB</t>
  </si>
  <si>
    <t>RE</t>
  </si>
  <si>
    <t>RC</t>
  </si>
  <si>
    <t>RZ</t>
  </si>
  <si>
    <t>RF</t>
  </si>
  <si>
    <t>* - Narzut  kosztów ogólnych od zakupu aparatury oraz koszty wydziałowe liczony jest zgodnie z zarządzeniem Rektora  nr 1/2008.</t>
  </si>
  <si>
    <r>
      <t xml:space="preserve">Koszty ogólnouczelniane
</t>
    </r>
    <r>
      <rPr>
        <b/>
        <sz val="10"/>
        <rFont val="Arial CE"/>
        <charset val="238"/>
      </rPr>
      <t>12%</t>
    </r>
    <r>
      <rPr>
        <sz val="10"/>
        <rFont val="Arial CE"/>
      </rPr>
      <t xml:space="preserve">   (od poz. 9 i 12) *</t>
    </r>
  </si>
  <si>
    <r>
      <t xml:space="preserve">Koszty ogólnouczelniane
</t>
    </r>
    <r>
      <rPr>
        <b/>
        <sz val="10"/>
        <rFont val="Arial CE"/>
        <charset val="238"/>
      </rPr>
      <t>6%</t>
    </r>
    <r>
      <rPr>
        <sz val="10"/>
        <rFont val="Arial CE"/>
      </rPr>
      <t xml:space="preserve">   (od poz. 9 i 12) *</t>
    </r>
  </si>
  <si>
    <r>
      <t xml:space="preserve">składki ZUS i FP
</t>
    </r>
    <r>
      <rPr>
        <b/>
        <sz val="8"/>
        <rFont val="Arial CE"/>
      </rPr>
      <t>17,64%</t>
    </r>
    <r>
      <rPr>
        <sz val="8"/>
        <rFont val="Arial CE"/>
      </rPr>
      <t xml:space="preserve">   (od poz. 1 i 3)</t>
    </r>
  </si>
  <si>
    <t>rozwojowe</t>
  </si>
  <si>
    <t>* niepotrzebne skreślic</t>
  </si>
  <si>
    <t>usługowe</t>
  </si>
  <si>
    <t>Rodzaj badań*:</t>
  </si>
  <si>
    <t>-</t>
  </si>
  <si>
    <t>naukowe: podstawowe, stosowane, przemysłowe</t>
  </si>
  <si>
    <t xml:space="preserve">Wynagrodzenia bezosobowe obciążone
składkami ZUS </t>
  </si>
  <si>
    <r>
      <t xml:space="preserve">składki ZUS i FP
</t>
    </r>
    <r>
      <rPr>
        <b/>
        <sz val="8"/>
        <rFont val="Arial CE"/>
      </rPr>
      <t>19,64%</t>
    </r>
    <r>
      <rPr>
        <sz val="8"/>
        <rFont val="Arial CE"/>
      </rPr>
      <t xml:space="preserve">   (od poz. 1 i 3)</t>
    </r>
  </si>
  <si>
    <t xml:space="preserve">Prorektor </t>
  </si>
  <si>
    <t xml:space="preserve">     K A L K U L A C J A </t>
  </si>
  <si>
    <t xml:space="preserve">Zlecenie planowane do wykonania na urządzeniach: nr PRZ- ………………. Zakupionyne ze środków …………… </t>
  </si>
  <si>
    <t>data 1 etapu</t>
  </si>
  <si>
    <t>data 2 etapu</t>
  </si>
  <si>
    <t>data 3 etapu</t>
  </si>
  <si>
    <t>Temat:</t>
  </si>
  <si>
    <t>………</t>
  </si>
  <si>
    <t>Razem:    (poz. 10-13)</t>
  </si>
  <si>
    <t>Ogółem   (poz. 14,15,16,17)</t>
  </si>
  <si>
    <r>
      <t xml:space="preserve">Podatek </t>
    </r>
    <r>
      <rPr>
        <b/>
        <sz val="10"/>
        <rFont val="Arial CE"/>
        <charset val="238"/>
      </rPr>
      <t>23%</t>
    </r>
    <r>
      <rPr>
        <sz val="10"/>
        <rFont val="Arial CE"/>
        <charset val="238"/>
      </rPr>
      <t xml:space="preserve"> (poz. 15 i 16)</t>
    </r>
  </si>
  <si>
    <r>
      <t xml:space="preserve">Zysk </t>
    </r>
    <r>
      <rPr>
        <b/>
        <sz val="10"/>
        <rFont val="Arial CE"/>
        <charset val="238"/>
      </rPr>
      <t xml:space="preserve">5% </t>
    </r>
    <r>
      <rPr>
        <sz val="10"/>
        <rFont val="Arial CE"/>
        <charset val="238"/>
      </rPr>
      <t>(od poz 13 i 14)</t>
    </r>
  </si>
  <si>
    <t>data 4 etapu</t>
  </si>
  <si>
    <t>RT</t>
  </si>
  <si>
    <r>
      <t xml:space="preserve">* - Narzut  kosztów ogólnych od zakupu aparatury oraz koszty wydziałowe liczony jest zgodnie z zarządzeniem Rektora  </t>
    </r>
    <r>
      <rPr>
        <b/>
        <sz val="9"/>
        <color indexed="10"/>
        <rFont val="Arial CE"/>
        <charset val="238"/>
      </rPr>
      <t>nr 1/2008</t>
    </r>
  </si>
  <si>
    <t>Załącznik nr 2 do procedury realizacji usług komercyjnych, 
w tym prac badawczych na zlecenie  podmiotów zewnętrznych</t>
  </si>
  <si>
    <r>
      <t xml:space="preserve">Koszty ogólnouczelniane
</t>
    </r>
    <r>
      <rPr>
        <b/>
        <sz val="10"/>
        <rFont val="Arial CE"/>
        <charset val="238"/>
      </rPr>
      <t>18%</t>
    </r>
    <r>
      <rPr>
        <sz val="10"/>
        <rFont val="Arial CE"/>
      </rPr>
      <t xml:space="preserve">   (od poz. 4-8)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</si>
</sst>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24" x14ac:knownFonts="1">
    <font>
      <sz val="10"/>
      <name val="Arial CE"/>
    </font>
    <font>
      <sz val="10"/>
      <name val="Courier New CE"/>
      <family val="3"/>
      <charset val="238"/>
    </font>
    <font>
      <sz val="9"/>
      <name val="Comic Sans MS"/>
      <family val="4"/>
    </font>
    <font>
      <b/>
      <sz val="14"/>
      <color indexed="12"/>
      <name val="Bookman Old Style"/>
      <family val="1"/>
    </font>
    <font>
      <b/>
      <sz val="12"/>
      <color indexed="12"/>
      <name val="Bookman Old Style"/>
      <family val="1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Bookman Old Style"/>
      <family val="1"/>
      <charset val="238"/>
    </font>
    <font>
      <sz val="8"/>
      <name val="Arial CE"/>
    </font>
    <font>
      <b/>
      <sz val="8"/>
      <name val="Arial CE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color indexed="10"/>
      <name val="Arial CE"/>
    </font>
    <font>
      <b/>
      <sz val="9"/>
      <name val="Arial CE"/>
      <charset val="238"/>
    </font>
    <font>
      <sz val="10"/>
      <color indexed="9"/>
      <name val="Arial CE"/>
      <charset val="238"/>
    </font>
    <font>
      <sz val="10"/>
      <color indexed="9"/>
      <name val="Arial CE"/>
    </font>
    <font>
      <sz val="11"/>
      <color indexed="10"/>
      <name val="Arial CE"/>
    </font>
    <font>
      <b/>
      <sz val="9"/>
      <color indexed="10"/>
      <name val="Arial CE"/>
      <charset val="238"/>
    </font>
    <font>
      <sz val="10"/>
      <color theme="0"/>
      <name val="Arial CE"/>
    </font>
    <font>
      <i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0" fillId="0" borderId="0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11" xfId="0" applyBorder="1" applyAlignment="1">
      <alignment horizontal="left" vertical="top" wrapText="1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right"/>
    </xf>
    <xf numFmtId="9" fontId="6" fillId="3" borderId="13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18" fillId="0" borderId="0" xfId="0" applyFont="1"/>
    <xf numFmtId="0" fontId="14" fillId="4" borderId="14" xfId="0" applyFont="1" applyFill="1" applyBorder="1" applyAlignment="1">
      <alignment horizontal="center"/>
    </xf>
    <xf numFmtId="0" fontId="0" fillId="0" borderId="0" xfId="0" applyBorder="1"/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Border="1"/>
    <xf numFmtId="0" fontId="19" fillId="5" borderId="0" xfId="0" applyFont="1" applyFill="1"/>
    <xf numFmtId="0" fontId="19" fillId="0" borderId="0" xfId="0" applyFont="1"/>
    <xf numFmtId="43" fontId="0" fillId="0" borderId="1" xfId="0" applyNumberFormat="1" applyBorder="1" applyAlignment="1">
      <alignment horizontal="center" vertical="center"/>
    </xf>
    <xf numFmtId="43" fontId="0" fillId="0" borderId="15" xfId="0" applyNumberFormat="1" applyBorder="1" applyAlignment="1">
      <alignment horizontal="center" vertical="center"/>
    </xf>
    <xf numFmtId="43" fontId="0" fillId="0" borderId="16" xfId="0" applyNumberFormat="1" applyBorder="1" applyAlignment="1">
      <alignment horizontal="center" vertical="center"/>
    </xf>
    <xf numFmtId="43" fontId="0" fillId="0" borderId="17" xfId="0" applyNumberFormat="1" applyBorder="1" applyAlignment="1">
      <alignment horizontal="center" vertical="center"/>
    </xf>
    <xf numFmtId="43" fontId="0" fillId="0" borderId="18" xfId="0" applyNumberFormat="1" applyBorder="1" applyAlignment="1">
      <alignment horizontal="center" vertical="center"/>
    </xf>
    <xf numFmtId="43" fontId="0" fillId="0" borderId="19" xfId="0" applyNumberFormat="1" applyBorder="1" applyAlignment="1">
      <alignment horizontal="center" vertical="center"/>
    </xf>
    <xf numFmtId="43" fontId="0" fillId="0" borderId="20" xfId="0" applyNumberFormat="1" applyBorder="1" applyAlignment="1">
      <alignment horizontal="center" vertical="center"/>
    </xf>
    <xf numFmtId="43" fontId="0" fillId="0" borderId="21" xfId="0" applyNumberFormat="1" applyBorder="1" applyAlignment="1">
      <alignment horizontal="center" vertical="center"/>
    </xf>
    <xf numFmtId="43" fontId="6" fillId="0" borderId="22" xfId="0" applyNumberFormat="1" applyFont="1" applyBorder="1" applyAlignment="1">
      <alignment horizontal="center" vertical="center"/>
    </xf>
    <xf numFmtId="43" fontId="6" fillId="0" borderId="23" xfId="0" applyNumberFormat="1" applyFont="1" applyBorder="1" applyAlignment="1">
      <alignment horizontal="center" vertical="center"/>
    </xf>
    <xf numFmtId="43" fontId="0" fillId="0" borderId="24" xfId="0" applyNumberFormat="1" applyBorder="1" applyAlignment="1">
      <alignment horizontal="center" vertical="center"/>
    </xf>
    <xf numFmtId="43" fontId="0" fillId="0" borderId="25" xfId="0" applyNumberFormat="1" applyBorder="1" applyAlignment="1">
      <alignment horizontal="center" vertical="center"/>
    </xf>
    <xf numFmtId="43" fontId="0" fillId="0" borderId="23" xfId="0" applyNumberFormat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43" fontId="0" fillId="0" borderId="26" xfId="0" applyNumberFormat="1" applyBorder="1" applyAlignment="1">
      <alignment horizontal="center" vertical="center"/>
    </xf>
    <xf numFmtId="43" fontId="6" fillId="0" borderId="27" xfId="0" applyNumberFormat="1" applyFont="1" applyBorder="1" applyAlignment="1">
      <alignment horizontal="center" vertical="center"/>
    </xf>
    <xf numFmtId="43" fontId="6" fillId="0" borderId="28" xfId="0" applyNumberFormat="1" applyFont="1" applyBorder="1" applyAlignment="1">
      <alignment horizontal="center" vertical="center"/>
    </xf>
    <xf numFmtId="43" fontId="0" fillId="0" borderId="9" xfId="0" applyNumberFormat="1" applyBorder="1" applyAlignment="1">
      <alignment horizontal="center" vertical="center"/>
    </xf>
    <xf numFmtId="43" fontId="0" fillId="0" borderId="29" xfId="0" applyNumberFormat="1" applyBorder="1" applyAlignment="1">
      <alignment horizontal="center" vertical="center"/>
    </xf>
    <xf numFmtId="43" fontId="0" fillId="0" borderId="30" xfId="0" applyNumberFormat="1" applyBorder="1" applyAlignment="1">
      <alignment horizontal="center" vertical="center"/>
    </xf>
    <xf numFmtId="43" fontId="6" fillId="0" borderId="31" xfId="0" applyNumberFormat="1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43" fontId="0" fillId="0" borderId="34" xfId="0" applyNumberFormat="1" applyBorder="1" applyAlignment="1">
      <alignment horizontal="center" vertical="center"/>
    </xf>
    <xf numFmtId="43" fontId="0" fillId="0" borderId="35" xfId="0" applyNumberFormat="1" applyBorder="1" applyAlignment="1">
      <alignment horizontal="center" vertical="center"/>
    </xf>
    <xf numFmtId="43" fontId="0" fillId="0" borderId="36" xfId="0" applyNumberFormat="1" applyBorder="1" applyAlignment="1">
      <alignment horizontal="center" vertical="center"/>
    </xf>
    <xf numFmtId="43" fontId="0" fillId="0" borderId="37" xfId="0" applyNumberFormat="1" applyBorder="1" applyAlignment="1">
      <alignment horizontal="center" vertical="center"/>
    </xf>
    <xf numFmtId="43" fontId="0" fillId="0" borderId="38" xfId="0" applyNumberFormat="1" applyBorder="1" applyAlignment="1">
      <alignment horizontal="center" vertical="center"/>
    </xf>
    <xf numFmtId="43" fontId="0" fillId="0" borderId="39" xfId="0" applyNumberFormat="1" applyBorder="1" applyAlignment="1">
      <alignment horizontal="center" vertical="center"/>
    </xf>
    <xf numFmtId="43" fontId="6" fillId="0" borderId="40" xfId="0" applyNumberFormat="1" applyFont="1" applyBorder="1" applyAlignment="1">
      <alignment horizontal="center" vertical="center"/>
    </xf>
    <xf numFmtId="43" fontId="0" fillId="0" borderId="41" xfId="0" applyNumberFormat="1" applyBorder="1" applyAlignment="1">
      <alignment horizontal="center" vertical="center"/>
    </xf>
    <xf numFmtId="43" fontId="0" fillId="0" borderId="42" xfId="0" applyNumberFormat="1" applyBorder="1" applyAlignment="1">
      <alignment horizontal="center" vertical="center"/>
    </xf>
    <xf numFmtId="43" fontId="0" fillId="0" borderId="32" xfId="0" applyNumberFormat="1" applyBorder="1" applyAlignment="1">
      <alignment horizontal="center" vertical="center"/>
    </xf>
    <xf numFmtId="43" fontId="0" fillId="0" borderId="33" xfId="0" applyNumberFormat="1" applyBorder="1" applyAlignment="1">
      <alignment horizontal="center" vertical="center"/>
    </xf>
    <xf numFmtId="43" fontId="6" fillId="0" borderId="43" xfId="0" applyNumberFormat="1" applyFont="1" applyBorder="1" applyAlignment="1">
      <alignment horizontal="center" vertical="center"/>
    </xf>
    <xf numFmtId="43" fontId="6" fillId="0" borderId="44" xfId="0" applyNumberFormat="1" applyFont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0" fillId="3" borderId="52" xfId="0" applyFill="1" applyBorder="1" applyAlignment="1">
      <alignment vertical="center" wrapText="1"/>
    </xf>
    <xf numFmtId="0" fontId="6" fillId="3" borderId="53" xfId="0" applyFont="1" applyFill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4" fillId="4" borderId="0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22" fillId="0" borderId="0" xfId="0" applyFont="1"/>
    <xf numFmtId="0" fontId="22" fillId="5" borderId="0" xfId="0" applyFont="1" applyFill="1"/>
    <xf numFmtId="9" fontId="22" fillId="5" borderId="0" xfId="0" applyNumberFormat="1" applyFont="1" applyFill="1"/>
    <xf numFmtId="0" fontId="22" fillId="0" borderId="0" xfId="0" applyFont="1" applyAlignment="1">
      <alignment horizontal="left" vertical="center"/>
    </xf>
    <xf numFmtId="43" fontId="22" fillId="5" borderId="0" xfId="0" applyNumberFormat="1" applyFont="1" applyFill="1"/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6" borderId="0" xfId="0" applyFill="1" applyAlignment="1">
      <alignment horizontal="left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0" fillId="3" borderId="3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3" xfId="0" applyFill="1" applyBorder="1" applyAlignment="1">
      <alignment horizontal="left" vertical="center"/>
    </xf>
    <xf numFmtId="0" fontId="0" fillId="3" borderId="41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/>
    </xf>
    <xf numFmtId="0" fontId="0" fillId="3" borderId="3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/>
    </xf>
    <xf numFmtId="0" fontId="0" fillId="3" borderId="39" xfId="0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6" fillId="3" borderId="3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 wrapText="1"/>
    </xf>
    <xf numFmtId="0" fontId="0" fillId="3" borderId="64" xfId="0" applyFill="1" applyBorder="1" applyAlignment="1">
      <alignment horizontal="left" vertical="center" wrapText="1"/>
    </xf>
    <xf numFmtId="0" fontId="0" fillId="3" borderId="65" xfId="0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4" fillId="0" borderId="66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1" fillId="2" borderId="4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68" xfId="0" applyFont="1" applyFill="1" applyBorder="1" applyAlignment="1">
      <alignment horizontal="left" vertical="center"/>
    </xf>
    <xf numFmtId="0" fontId="6" fillId="3" borderId="69" xfId="0" applyFont="1" applyFill="1" applyBorder="1" applyAlignment="1">
      <alignment horizontal="left" vertical="center"/>
    </xf>
    <xf numFmtId="0" fontId="6" fillId="3" borderId="70" xfId="0" applyFont="1" applyFill="1" applyBorder="1" applyAlignment="1">
      <alignment horizontal="left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3" borderId="16" xfId="0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5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tabSelected="1" zoomScale="60" zoomScaleNormal="60" workbookViewId="0">
      <selection activeCell="H3" sqref="H3"/>
    </sheetView>
  </sheetViews>
  <sheetFormatPr defaultRowHeight="12.75" x14ac:dyDescent="0.2"/>
  <cols>
    <col min="1" max="1" width="1.7109375" customWidth="1"/>
    <col min="2" max="2" width="4.85546875" customWidth="1"/>
    <col min="3" max="3" width="17.7109375" customWidth="1"/>
    <col min="4" max="4" width="5.85546875" customWidth="1"/>
    <col min="5" max="5" width="18.85546875" customWidth="1"/>
    <col min="6" max="9" width="15.140625" customWidth="1"/>
    <col min="10" max="10" width="17.42578125" customWidth="1"/>
    <col min="11" max="11" width="10.28515625" bestFit="1" customWidth="1"/>
    <col min="12" max="12" width="9.140625" customWidth="1"/>
    <col min="13" max="13" width="3.42578125" customWidth="1"/>
    <col min="14" max="14" width="17.5703125" customWidth="1"/>
    <col min="15" max="15" width="9.140625" style="90"/>
    <col min="16" max="16" width="9.7109375" style="90" bestFit="1" customWidth="1"/>
    <col min="17" max="17" width="15.140625" style="90" customWidth="1"/>
    <col min="18" max="19" width="9.140625" style="90"/>
  </cols>
  <sheetData>
    <row r="1" spans="1:23" ht="40.5" customHeight="1" x14ac:dyDescent="0.2">
      <c r="E1" s="95" t="s">
        <v>77</v>
      </c>
      <c r="F1" s="96"/>
      <c r="G1" s="96"/>
      <c r="H1" s="96"/>
      <c r="I1" s="96"/>
      <c r="J1" s="96"/>
    </row>
    <row r="2" spans="1:23" ht="45" customHeight="1" thickBot="1" x14ac:dyDescent="0.25">
      <c r="D2" s="134" t="s">
        <v>42</v>
      </c>
      <c r="E2" s="134"/>
      <c r="F2" s="134"/>
      <c r="G2" s="134"/>
      <c r="H2" s="134"/>
      <c r="I2" s="85"/>
    </row>
    <row r="3" spans="1:23" ht="19.5" thickTop="1" thickBot="1" x14ac:dyDescent="0.3">
      <c r="D3" s="135" t="s">
        <v>40</v>
      </c>
      <c r="E3" s="136"/>
      <c r="F3" s="136"/>
      <c r="G3" s="136"/>
      <c r="H3" s="30" t="s">
        <v>75</v>
      </c>
      <c r="I3" s="86"/>
    </row>
    <row r="4" spans="1:23" ht="13.5" thickTop="1" x14ac:dyDescent="0.2"/>
    <row r="5" spans="1:23" ht="12.75" customHeight="1" x14ac:dyDescent="0.2">
      <c r="H5" s="16" t="s">
        <v>14</v>
      </c>
      <c r="I5" s="16"/>
      <c r="J5" s="25" t="s">
        <v>69</v>
      </c>
      <c r="L5" s="33"/>
      <c r="M5" s="33"/>
      <c r="N5" s="33"/>
    </row>
    <row r="6" spans="1:23" ht="12.75" customHeight="1" x14ac:dyDescent="0.2">
      <c r="H6" s="1"/>
      <c r="I6" s="1"/>
      <c r="L6" s="33"/>
      <c r="M6" s="33"/>
      <c r="N6" s="33"/>
    </row>
    <row r="7" spans="1:23" ht="30" customHeight="1" x14ac:dyDescent="0.25">
      <c r="B7" s="139" t="s">
        <v>63</v>
      </c>
      <c r="C7" s="139"/>
      <c r="D7" s="139"/>
      <c r="E7" s="139"/>
      <c r="F7" s="139"/>
      <c r="G7" s="139"/>
      <c r="H7" s="139"/>
      <c r="I7" s="139"/>
      <c r="J7" s="139"/>
      <c r="L7" s="33"/>
      <c r="M7" s="33"/>
      <c r="N7" s="33"/>
    </row>
    <row r="8" spans="1:23" ht="16.5" customHeight="1" x14ac:dyDescent="0.2">
      <c r="L8" s="34"/>
      <c r="M8" s="34"/>
      <c r="N8" s="32"/>
    </row>
    <row r="9" spans="1:23" ht="42.75" customHeight="1" x14ac:dyDescent="0.2">
      <c r="B9" s="97" t="s">
        <v>68</v>
      </c>
      <c r="C9" s="98"/>
      <c r="D9" s="98"/>
      <c r="E9" s="98"/>
      <c r="F9" s="98"/>
      <c r="G9" s="98"/>
      <c r="H9" s="98"/>
      <c r="I9" s="98"/>
      <c r="J9" s="98"/>
      <c r="L9" s="31"/>
      <c r="M9" s="35"/>
      <c r="N9" s="35"/>
      <c r="T9" s="27"/>
      <c r="U9" s="27"/>
      <c r="V9" s="27"/>
      <c r="W9" s="27"/>
    </row>
    <row r="10" spans="1:23" ht="20.25" customHeight="1" x14ac:dyDescent="0.2">
      <c r="B10" s="99" t="s">
        <v>57</v>
      </c>
      <c r="C10" s="99"/>
      <c r="D10" s="99"/>
      <c r="E10" s="99"/>
      <c r="F10" s="99"/>
      <c r="G10" s="99"/>
      <c r="H10" s="99"/>
      <c r="I10" s="99"/>
      <c r="J10" s="99"/>
      <c r="L10" s="31"/>
      <c r="M10" s="35"/>
      <c r="N10" s="35"/>
      <c r="T10" s="27"/>
      <c r="U10" s="27"/>
      <c r="V10" s="27"/>
      <c r="W10" s="27"/>
    </row>
    <row r="11" spans="1:23" ht="13.5" customHeight="1" x14ac:dyDescent="0.2">
      <c r="A11" t="s">
        <v>58</v>
      </c>
      <c r="B11" s="99" t="s">
        <v>59</v>
      </c>
      <c r="C11" s="99"/>
      <c r="D11" s="99"/>
      <c r="E11" s="99"/>
      <c r="F11" s="99"/>
      <c r="G11" s="99"/>
      <c r="H11" s="99"/>
      <c r="I11" s="99"/>
      <c r="J11" s="99"/>
      <c r="K11" s="35"/>
      <c r="L11" s="35"/>
      <c r="M11" s="90"/>
      <c r="N11" s="90"/>
      <c r="T11" s="27"/>
      <c r="U11" s="27"/>
    </row>
    <row r="12" spans="1:23" ht="12.75" customHeight="1" x14ac:dyDescent="0.2">
      <c r="A12" t="s">
        <v>58</v>
      </c>
      <c r="B12" s="99" t="s">
        <v>54</v>
      </c>
      <c r="C12" s="99"/>
      <c r="D12" s="99"/>
      <c r="E12" s="99"/>
      <c r="F12" s="99"/>
      <c r="G12" s="99"/>
      <c r="H12" s="99"/>
      <c r="I12" s="99"/>
      <c r="J12" s="99"/>
      <c r="K12" s="35"/>
      <c r="L12" s="35"/>
      <c r="M12" s="90"/>
      <c r="N12" s="90"/>
      <c r="T12" s="27"/>
      <c r="U12" s="27"/>
    </row>
    <row r="13" spans="1:23" ht="14.25" customHeight="1" x14ac:dyDescent="0.2">
      <c r="A13" t="s">
        <v>58</v>
      </c>
      <c r="B13" s="99" t="s">
        <v>56</v>
      </c>
      <c r="C13" s="99"/>
      <c r="D13" s="99"/>
      <c r="E13" s="99"/>
      <c r="F13" s="99"/>
      <c r="G13" s="99"/>
      <c r="H13" s="99"/>
      <c r="I13" s="99"/>
      <c r="J13" s="99"/>
      <c r="K13" s="35"/>
      <c r="L13" s="35"/>
      <c r="M13" s="90"/>
      <c r="N13" s="90"/>
      <c r="T13" s="27"/>
      <c r="U13" s="27"/>
    </row>
    <row r="14" spans="1:23" ht="14.25" customHeight="1" x14ac:dyDescent="0.2">
      <c r="A14" s="100" t="s">
        <v>64</v>
      </c>
      <c r="B14" s="100"/>
      <c r="C14" s="100"/>
      <c r="D14" s="100"/>
      <c r="E14" s="100"/>
      <c r="F14" s="100"/>
      <c r="G14" s="100"/>
      <c r="H14" s="100"/>
      <c r="I14" s="100"/>
      <c r="J14" s="100"/>
      <c r="K14" s="35"/>
      <c r="L14" s="35"/>
      <c r="M14" s="90"/>
      <c r="N14" s="90"/>
      <c r="T14" s="27"/>
      <c r="U14" s="27"/>
    </row>
    <row r="15" spans="1:23" ht="18.75" customHeight="1" thickBot="1" x14ac:dyDescent="0.25">
      <c r="B15" s="99" t="s">
        <v>55</v>
      </c>
      <c r="C15" s="99"/>
      <c r="D15" s="99"/>
      <c r="E15" s="99"/>
      <c r="F15" s="99"/>
      <c r="G15" s="99"/>
      <c r="H15" s="99"/>
      <c r="I15" s="99"/>
      <c r="J15" s="99"/>
      <c r="K15" s="35"/>
      <c r="L15" s="35"/>
      <c r="M15" s="90"/>
      <c r="N15" s="90"/>
      <c r="T15" s="27"/>
      <c r="U15" s="27"/>
    </row>
    <row r="16" spans="1:23" ht="18" customHeight="1" thickTop="1" x14ac:dyDescent="0.2">
      <c r="B16" s="101" t="s">
        <v>7</v>
      </c>
      <c r="C16" s="103" t="s">
        <v>8</v>
      </c>
      <c r="D16" s="104"/>
      <c r="E16" s="81" t="s">
        <v>0</v>
      </c>
      <c r="F16" s="87" t="s">
        <v>30</v>
      </c>
      <c r="G16" s="88" t="s">
        <v>31</v>
      </c>
      <c r="H16" s="89" t="s">
        <v>32</v>
      </c>
      <c r="I16" s="89" t="s">
        <v>32</v>
      </c>
      <c r="J16" s="143" t="s">
        <v>1</v>
      </c>
      <c r="M16" s="27"/>
      <c r="N16" s="27"/>
      <c r="T16" s="27"/>
      <c r="U16" s="27"/>
      <c r="V16" s="27"/>
      <c r="W16" s="27"/>
    </row>
    <row r="17" spans="2:23" ht="18" customHeight="1" thickBot="1" x14ac:dyDescent="0.25">
      <c r="B17" s="102"/>
      <c r="C17" s="105"/>
      <c r="D17" s="106"/>
      <c r="E17" s="82" t="s">
        <v>2</v>
      </c>
      <c r="F17" s="59" t="s">
        <v>65</v>
      </c>
      <c r="G17" s="5" t="s">
        <v>66</v>
      </c>
      <c r="H17" s="60" t="s">
        <v>67</v>
      </c>
      <c r="I17" s="60" t="s">
        <v>74</v>
      </c>
      <c r="J17" s="144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2:23" ht="27" customHeight="1" thickTop="1" x14ac:dyDescent="0.2">
      <c r="B18" s="74">
        <v>1</v>
      </c>
      <c r="C18" s="107" t="s">
        <v>3</v>
      </c>
      <c r="D18" s="108"/>
      <c r="E18" s="109"/>
      <c r="F18" s="61"/>
      <c r="G18" s="38"/>
      <c r="H18" s="62"/>
      <c r="I18" s="62"/>
      <c r="J18" s="39">
        <f>ROUND(SUM(F18:H18),2)</f>
        <v>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2:23" ht="32.25" customHeight="1" x14ac:dyDescent="0.2">
      <c r="B19" s="75">
        <v>2</v>
      </c>
      <c r="C19" s="110" t="s">
        <v>9</v>
      </c>
      <c r="D19" s="111"/>
      <c r="E19" s="112"/>
      <c r="F19" s="63"/>
      <c r="G19" s="40"/>
      <c r="H19" s="64"/>
      <c r="I19" s="64"/>
      <c r="J19" s="42">
        <f t="shared" ref="J19:J34" si="0">ROUND(SUM(F19:H19),2)</f>
        <v>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2:23" ht="44.25" customHeight="1" thickBot="1" x14ac:dyDescent="0.25">
      <c r="B20" s="76">
        <v>3</v>
      </c>
      <c r="C20" s="122" t="s">
        <v>60</v>
      </c>
      <c r="D20" s="123"/>
      <c r="E20" s="124"/>
      <c r="F20" s="65"/>
      <c r="G20" s="43"/>
      <c r="H20" s="66"/>
      <c r="I20" s="66"/>
      <c r="J20" s="45">
        <f t="shared" si="0"/>
        <v>0</v>
      </c>
      <c r="L20" s="27"/>
      <c r="M20" s="27"/>
      <c r="N20" s="27"/>
      <c r="O20" s="91"/>
      <c r="S20" s="27"/>
      <c r="T20" s="36"/>
      <c r="U20" s="37"/>
      <c r="V20" s="27"/>
      <c r="W20" s="27"/>
    </row>
    <row r="21" spans="2:23" ht="24" customHeight="1" thickBot="1" x14ac:dyDescent="0.25">
      <c r="B21" s="77">
        <v>4</v>
      </c>
      <c r="C21" s="127" t="s">
        <v>10</v>
      </c>
      <c r="D21" s="128"/>
      <c r="E21" s="129"/>
      <c r="F21" s="58">
        <f>ROUND(SUM(F18:F20),2)</f>
        <v>0</v>
      </c>
      <c r="G21" s="46">
        <f>ROUND(SUM(G18:G20),2)</f>
        <v>0</v>
      </c>
      <c r="H21" s="67">
        <f>ROUND(SUM(H18:H20),2)</f>
        <v>0</v>
      </c>
      <c r="I21" s="67">
        <f>ROUND(SUM(I18:I20),2)</f>
        <v>0</v>
      </c>
      <c r="J21" s="45">
        <f t="shared" si="0"/>
        <v>0</v>
      </c>
      <c r="L21" s="27"/>
      <c r="M21" s="27"/>
      <c r="N21" s="27"/>
      <c r="O21" s="91"/>
      <c r="S21" s="27"/>
      <c r="T21" s="36"/>
      <c r="U21" s="37"/>
      <c r="V21" s="27"/>
      <c r="W21" s="27"/>
    </row>
    <row r="22" spans="2:23" ht="27" customHeight="1" x14ac:dyDescent="0.2">
      <c r="B22" s="78">
        <v>5</v>
      </c>
      <c r="C22" s="116" t="s">
        <v>4</v>
      </c>
      <c r="D22" s="117"/>
      <c r="E22" s="118"/>
      <c r="F22" s="68"/>
      <c r="G22" s="48"/>
      <c r="H22" s="69"/>
      <c r="I22" s="69"/>
      <c r="J22" s="49">
        <f t="shared" si="0"/>
        <v>0</v>
      </c>
      <c r="L22" s="27"/>
      <c r="M22" s="27"/>
      <c r="N22" s="27"/>
      <c r="O22" s="91"/>
      <c r="P22" s="91"/>
      <c r="Q22" s="91"/>
      <c r="R22" s="91"/>
      <c r="S22" s="164"/>
      <c r="T22" s="36"/>
      <c r="U22" s="37"/>
      <c r="V22" s="27"/>
      <c r="W22" s="27"/>
    </row>
    <row r="23" spans="2:23" ht="27" customHeight="1" x14ac:dyDescent="0.2">
      <c r="B23" s="75">
        <v>6</v>
      </c>
      <c r="C23" s="119" t="s">
        <v>5</v>
      </c>
      <c r="D23" s="111"/>
      <c r="E23" s="112"/>
      <c r="F23" s="63"/>
      <c r="G23" s="40"/>
      <c r="H23" s="64"/>
      <c r="I23" s="64"/>
      <c r="J23" s="42">
        <f t="shared" si="0"/>
        <v>0</v>
      </c>
      <c r="L23" s="27"/>
      <c r="M23" s="27"/>
      <c r="N23" s="27"/>
      <c r="O23" s="91"/>
      <c r="P23" s="91"/>
      <c r="Q23" s="91" t="s">
        <v>37</v>
      </c>
      <c r="R23" s="92" t="s">
        <v>41</v>
      </c>
      <c r="S23" s="164"/>
      <c r="T23" s="36"/>
      <c r="U23" s="37"/>
      <c r="V23" s="27"/>
      <c r="W23" s="27"/>
    </row>
    <row r="24" spans="2:23" ht="27" customHeight="1" x14ac:dyDescent="0.2">
      <c r="B24" s="138">
        <v>7</v>
      </c>
      <c r="C24" s="110" t="s">
        <v>11</v>
      </c>
      <c r="D24" s="120" t="s">
        <v>61</v>
      </c>
      <c r="E24" s="121"/>
      <c r="F24" s="63">
        <f>ROUND((F18+F20)*0.1964,2)</f>
        <v>0</v>
      </c>
      <c r="G24" s="40">
        <f>ROUND((G18+G20)*0.1964,2)</f>
        <v>0</v>
      </c>
      <c r="H24" s="64">
        <f>ROUND((H18+H20)*0.1964,2)</f>
        <v>0</v>
      </c>
      <c r="I24" s="64">
        <f>ROUND((I18+I20)*0.1964,2)</f>
        <v>0</v>
      </c>
      <c r="J24" s="42">
        <f t="shared" si="0"/>
        <v>0</v>
      </c>
      <c r="L24" s="27"/>
      <c r="M24" s="27"/>
      <c r="N24" s="27"/>
      <c r="O24" s="91"/>
      <c r="P24" s="91"/>
      <c r="Q24" s="91" t="s">
        <v>44</v>
      </c>
      <c r="R24" s="92">
        <v>0.25</v>
      </c>
      <c r="S24" s="164"/>
      <c r="T24" s="36"/>
      <c r="U24" s="37"/>
      <c r="V24" s="27"/>
      <c r="W24" s="27"/>
    </row>
    <row r="25" spans="2:23" ht="27" customHeight="1" x14ac:dyDescent="0.2">
      <c r="B25" s="138"/>
      <c r="C25" s="119"/>
      <c r="D25" s="120" t="s">
        <v>36</v>
      </c>
      <c r="E25" s="121"/>
      <c r="F25" s="63">
        <f>ROUND(F18*0.1411,2)</f>
        <v>0</v>
      </c>
      <c r="G25" s="40">
        <f>ROUND(G18*0.1411,2)</f>
        <v>0</v>
      </c>
      <c r="H25" s="64">
        <f>ROUND(H18*0.1411,2)</f>
        <v>0</v>
      </c>
      <c r="I25" s="64">
        <f>ROUND(I18*0.1411,2)</f>
        <v>0</v>
      </c>
      <c r="J25" s="42">
        <f t="shared" si="0"/>
        <v>0</v>
      </c>
      <c r="L25" s="27"/>
      <c r="M25" s="27"/>
      <c r="N25" s="27"/>
      <c r="O25" s="91"/>
      <c r="P25" s="91"/>
      <c r="Q25" s="91" t="s">
        <v>45</v>
      </c>
      <c r="R25" s="92">
        <v>0.21</v>
      </c>
      <c r="S25" s="164"/>
      <c r="T25" s="36"/>
      <c r="U25" s="37"/>
      <c r="V25" s="27"/>
      <c r="W25" s="27"/>
    </row>
    <row r="26" spans="2:23" ht="29.25" customHeight="1" x14ac:dyDescent="0.2">
      <c r="B26" s="75">
        <v>8</v>
      </c>
      <c r="C26" s="119" t="s">
        <v>12</v>
      </c>
      <c r="D26" s="111"/>
      <c r="E26" s="112"/>
      <c r="F26" s="63"/>
      <c r="G26" s="40"/>
      <c r="H26" s="64"/>
      <c r="I26" s="64"/>
      <c r="J26" s="42">
        <f t="shared" si="0"/>
        <v>0</v>
      </c>
      <c r="L26" s="27"/>
      <c r="M26" s="27"/>
      <c r="N26" s="27"/>
      <c r="O26" s="91"/>
      <c r="P26" s="91"/>
      <c r="Q26" s="91" t="s">
        <v>46</v>
      </c>
      <c r="R26" s="92">
        <v>0.16</v>
      </c>
      <c r="S26" s="164"/>
      <c r="T26" s="36"/>
      <c r="U26" s="37"/>
      <c r="V26" s="27"/>
      <c r="W26" s="27"/>
    </row>
    <row r="27" spans="2:23" ht="29.25" customHeight="1" thickBot="1" x14ac:dyDescent="0.25">
      <c r="B27" s="76">
        <v>9</v>
      </c>
      <c r="C27" s="133" t="s">
        <v>6</v>
      </c>
      <c r="D27" s="123"/>
      <c r="E27" s="124"/>
      <c r="F27" s="65"/>
      <c r="G27" s="43"/>
      <c r="H27" s="66"/>
      <c r="I27" s="66"/>
      <c r="J27" s="45">
        <f t="shared" si="0"/>
        <v>0</v>
      </c>
      <c r="L27" s="27"/>
      <c r="M27" s="27"/>
      <c r="N27" s="27"/>
      <c r="O27" s="91"/>
      <c r="P27" s="91"/>
      <c r="Q27" s="91" t="s">
        <v>47</v>
      </c>
      <c r="R27" s="92">
        <v>0.27</v>
      </c>
      <c r="S27" s="164"/>
      <c r="T27" s="36"/>
      <c r="U27" s="37"/>
      <c r="V27" s="27"/>
      <c r="W27" s="27"/>
    </row>
    <row r="28" spans="2:23" ht="24" customHeight="1" thickBot="1" x14ac:dyDescent="0.25">
      <c r="B28" s="77">
        <v>10</v>
      </c>
      <c r="C28" s="127" t="s">
        <v>13</v>
      </c>
      <c r="D28" s="128"/>
      <c r="E28" s="129"/>
      <c r="F28" s="58">
        <f>ROUND(SUM(F21:F27),2)</f>
        <v>0</v>
      </c>
      <c r="G28" s="46">
        <f>ROUND(SUM(G21:G27),2)</f>
        <v>0</v>
      </c>
      <c r="H28" s="67">
        <f>ROUND(SUM(H21:H27),2)</f>
        <v>0</v>
      </c>
      <c r="I28" s="67">
        <f>ROUND(SUM(I21:I27),2)</f>
        <v>0</v>
      </c>
      <c r="J28" s="47">
        <f t="shared" si="0"/>
        <v>0</v>
      </c>
      <c r="L28" s="27"/>
      <c r="M28" s="27"/>
      <c r="N28" s="27"/>
      <c r="O28" s="91"/>
      <c r="P28" s="91"/>
      <c r="Q28" s="91" t="s">
        <v>48</v>
      </c>
      <c r="R28" s="92">
        <v>0.12</v>
      </c>
      <c r="S28" s="164"/>
      <c r="T28" s="36"/>
      <c r="U28" s="37"/>
      <c r="V28" s="27"/>
      <c r="W28" s="27"/>
    </row>
    <row r="29" spans="2:23" ht="63.75" customHeight="1" x14ac:dyDescent="0.2">
      <c r="B29" s="78">
        <v>12</v>
      </c>
      <c r="C29" s="83" t="s">
        <v>39</v>
      </c>
      <c r="D29" s="26">
        <f>VLOOKUP(H3,Q24:R31,2,FALSE)</f>
        <v>0.25</v>
      </c>
      <c r="E29" s="84" t="s">
        <v>38</v>
      </c>
      <c r="F29" s="68">
        <f>ROUND((F21+F24+F25)*$D$29,2)</f>
        <v>0</v>
      </c>
      <c r="G29" s="48">
        <f>ROUND((G21+G24+G25)*$D$29,2)</f>
        <v>0</v>
      </c>
      <c r="H29" s="69">
        <f>ROUND((H21+H24+H25)*$D$29,2)</f>
        <v>0</v>
      </c>
      <c r="I29" s="69">
        <f>ROUND((I21+I24+I25)*$D$29,2)</f>
        <v>0</v>
      </c>
      <c r="J29" s="49">
        <f t="shared" si="0"/>
        <v>0</v>
      </c>
      <c r="K29" s="27"/>
      <c r="L29" s="27"/>
      <c r="M29" s="27"/>
      <c r="N29" s="27"/>
      <c r="O29" s="91"/>
      <c r="P29" s="91"/>
      <c r="Q29" s="91" t="s">
        <v>49</v>
      </c>
      <c r="R29" s="92">
        <v>0.25</v>
      </c>
      <c r="S29" s="164"/>
      <c r="T29" s="36"/>
      <c r="U29" s="37"/>
      <c r="V29" s="27"/>
      <c r="W29" s="27"/>
    </row>
    <row r="30" spans="2:23" ht="46.5" customHeight="1" thickBot="1" x14ac:dyDescent="0.25">
      <c r="B30" s="76">
        <v>14</v>
      </c>
      <c r="C30" s="130" t="s">
        <v>78</v>
      </c>
      <c r="D30" s="131"/>
      <c r="E30" s="132"/>
      <c r="F30" s="65">
        <f>ROUND((SUM(F21:F26)*0.18+IF(F27&lt;=50000,F27*0.06,3000)),2)</f>
        <v>0</v>
      </c>
      <c r="G30" s="43">
        <f>ROUND((SUM(G21:G26)*0.18+IF(G27&lt;=50000,G27*0.06,3000)),2)</f>
        <v>0</v>
      </c>
      <c r="H30" s="66">
        <f>ROUND((SUM(H21:H26)*0.18+IF(H27&lt;=50000,H27*0.06,3000)),2)</f>
        <v>0</v>
      </c>
      <c r="I30" s="66">
        <f>ROUND((SUM(I21:I26)*0.18+IF(I27&lt;=50000,I27*0.06,3000)),2)</f>
        <v>0</v>
      </c>
      <c r="J30" s="45">
        <f t="shared" si="0"/>
        <v>0</v>
      </c>
      <c r="L30" s="27"/>
      <c r="M30" s="27"/>
      <c r="N30" s="27"/>
      <c r="P30" s="94"/>
      <c r="Q30" s="91" t="s">
        <v>43</v>
      </c>
      <c r="R30" s="92">
        <v>0.25</v>
      </c>
      <c r="S30" s="164"/>
      <c r="T30" s="29"/>
      <c r="U30" s="29"/>
      <c r="V30" s="29"/>
    </row>
    <row r="31" spans="2:23" ht="24" customHeight="1" thickBot="1" x14ac:dyDescent="0.25">
      <c r="B31" s="77">
        <v>15</v>
      </c>
      <c r="C31" s="127" t="s">
        <v>70</v>
      </c>
      <c r="D31" s="128"/>
      <c r="E31" s="129"/>
      <c r="F31" s="58">
        <f>ROUND(F28+F29+F30,2)</f>
        <v>0</v>
      </c>
      <c r="G31" s="46">
        <f>ROUND(G28+G29+G30,2)</f>
        <v>0</v>
      </c>
      <c r="H31" s="67">
        <f>ROUND(H28+H29+H30,2)</f>
        <v>0</v>
      </c>
      <c r="I31" s="67">
        <f>ROUND(SUM(I28:I30),2)</f>
        <v>0</v>
      </c>
      <c r="J31" s="50">
        <f t="shared" si="0"/>
        <v>0</v>
      </c>
      <c r="L31" s="27"/>
      <c r="M31" s="27"/>
      <c r="N31" s="27"/>
      <c r="P31" s="94"/>
      <c r="Q31" s="91" t="s">
        <v>75</v>
      </c>
      <c r="R31" s="92">
        <v>0.25</v>
      </c>
      <c r="S31" s="164"/>
      <c r="T31" s="27"/>
      <c r="U31" s="27"/>
    </row>
    <row r="32" spans="2:23" ht="24" customHeight="1" x14ac:dyDescent="0.2">
      <c r="B32" s="78">
        <v>16</v>
      </c>
      <c r="C32" s="116" t="s">
        <v>73</v>
      </c>
      <c r="D32" s="117"/>
      <c r="E32" s="118"/>
      <c r="F32" s="68">
        <f>ROUND(F31*0.05,2)</f>
        <v>0</v>
      </c>
      <c r="G32" s="68">
        <f>ROUND(G31*0.05,2)</f>
        <v>0</v>
      </c>
      <c r="H32" s="68">
        <f>ROUND(H31*0.05,2)</f>
        <v>0</v>
      </c>
      <c r="I32" s="69">
        <f>ROUND(I31*0.05,2)</f>
        <v>0</v>
      </c>
      <c r="J32" s="49">
        <f t="shared" si="0"/>
        <v>0</v>
      </c>
      <c r="L32" s="27"/>
      <c r="M32" s="27"/>
      <c r="N32" s="27"/>
      <c r="P32" s="91"/>
      <c r="Q32" s="91"/>
      <c r="R32" s="91"/>
      <c r="S32" s="164"/>
      <c r="T32" s="27"/>
      <c r="U32" s="27"/>
    </row>
    <row r="33" spans="2:21" ht="24" customHeight="1" thickBot="1" x14ac:dyDescent="0.25">
      <c r="B33" s="79">
        <v>17</v>
      </c>
      <c r="C33" s="113" t="s">
        <v>72</v>
      </c>
      <c r="D33" s="114"/>
      <c r="E33" s="115"/>
      <c r="F33" s="70">
        <f>ROUND((F31+F32)*0.23,2)</f>
        <v>0</v>
      </c>
      <c r="G33" s="51">
        <f>ROUND((G31+G32)*0.23,2)</f>
        <v>0</v>
      </c>
      <c r="H33" s="71">
        <f>ROUND((H31+H32)*0.23,2)</f>
        <v>0</v>
      </c>
      <c r="I33" s="71">
        <f>ROUND((I31+I32)*0.23,2)</f>
        <v>0</v>
      </c>
      <c r="J33" s="52">
        <f t="shared" si="0"/>
        <v>0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2:21" s="6" customFormat="1" ht="24" customHeight="1" thickTop="1" thickBot="1" x14ac:dyDescent="0.25">
      <c r="B34" s="80">
        <v>18</v>
      </c>
      <c r="C34" s="140" t="s">
        <v>71</v>
      </c>
      <c r="D34" s="141"/>
      <c r="E34" s="142"/>
      <c r="F34" s="72">
        <f>ROUND(SUM(F31:F33),2)</f>
        <v>0</v>
      </c>
      <c r="G34" s="53">
        <f>ROUND(SUM(G31:G33),2)</f>
        <v>0</v>
      </c>
      <c r="H34" s="73">
        <f>ROUND(SUM(H31:H33),2)</f>
        <v>0</v>
      </c>
      <c r="I34" s="73">
        <f>ROUND(SUM(I31:I33),2)</f>
        <v>0</v>
      </c>
      <c r="J34" s="54">
        <f t="shared" si="0"/>
        <v>0</v>
      </c>
      <c r="L34" s="28"/>
      <c r="M34" s="28"/>
      <c r="N34" s="28"/>
      <c r="O34" s="28"/>
      <c r="P34" s="27"/>
      <c r="Q34" s="27"/>
      <c r="R34" s="27"/>
      <c r="S34" s="27"/>
    </row>
    <row r="35" spans="2:21" ht="13.5" thickTop="1" x14ac:dyDescent="0.2">
      <c r="L35" s="27"/>
      <c r="M35" s="27"/>
      <c r="N35" s="27"/>
      <c r="O35" s="27"/>
      <c r="P35" s="27"/>
      <c r="Q35" s="27"/>
      <c r="R35" s="27"/>
      <c r="S35" s="27"/>
    </row>
    <row r="36" spans="2:21" ht="35.25" customHeight="1" x14ac:dyDescent="0.2">
      <c r="B36" s="125" t="s">
        <v>76</v>
      </c>
      <c r="C36" s="126"/>
      <c r="D36" s="126"/>
      <c r="E36" s="126"/>
      <c r="F36" s="126"/>
      <c r="G36" s="126"/>
      <c r="H36" s="126"/>
      <c r="I36" s="126"/>
      <c r="J36" s="126"/>
      <c r="L36" s="27"/>
      <c r="M36" s="27"/>
      <c r="N36" s="27"/>
      <c r="O36" s="27"/>
      <c r="P36" s="27"/>
      <c r="Q36" s="27"/>
      <c r="R36" s="27"/>
      <c r="S36" s="27"/>
    </row>
    <row r="37" spans="2:21" ht="33.75" customHeight="1" x14ac:dyDescent="0.3">
      <c r="B37" s="137" t="s">
        <v>15</v>
      </c>
      <c r="C37" s="137"/>
      <c r="D37" s="14"/>
      <c r="E37" s="137" t="s">
        <v>16</v>
      </c>
      <c r="F37" s="137"/>
      <c r="G37" s="137"/>
      <c r="J37" s="15" t="s">
        <v>62</v>
      </c>
      <c r="P37" s="93"/>
      <c r="Q37" s="93"/>
      <c r="R37" s="93"/>
      <c r="S37" s="93"/>
    </row>
  </sheetData>
  <mergeCells count="35">
    <mergeCell ref="B37:C37"/>
    <mergeCell ref="E37:G37"/>
    <mergeCell ref="B24:B25"/>
    <mergeCell ref="B7:J7"/>
    <mergeCell ref="C34:E34"/>
    <mergeCell ref="C26:E26"/>
    <mergeCell ref="J16:J17"/>
    <mergeCell ref="C21:E21"/>
    <mergeCell ref="B36:J36"/>
    <mergeCell ref="C23:E23"/>
    <mergeCell ref="C28:E28"/>
    <mergeCell ref="C30:E30"/>
    <mergeCell ref="C31:E31"/>
    <mergeCell ref="C32:E32"/>
    <mergeCell ref="C27:E27"/>
    <mergeCell ref="C18:E18"/>
    <mergeCell ref="C19:E19"/>
    <mergeCell ref="C33:E33"/>
    <mergeCell ref="C22:E22"/>
    <mergeCell ref="C24:C25"/>
    <mergeCell ref="D24:E24"/>
    <mergeCell ref="D25:E25"/>
    <mergeCell ref="C20:E20"/>
    <mergeCell ref="B13:J13"/>
    <mergeCell ref="B15:J15"/>
    <mergeCell ref="A14:J14"/>
    <mergeCell ref="B16:B17"/>
    <mergeCell ref="C16:D17"/>
    <mergeCell ref="E1:J1"/>
    <mergeCell ref="B9:J9"/>
    <mergeCell ref="B10:J10"/>
    <mergeCell ref="B11:J11"/>
    <mergeCell ref="B12:J12"/>
    <mergeCell ref="D2:H2"/>
    <mergeCell ref="D3:G3"/>
  </mergeCells>
  <phoneticPr fontId="0" type="noConversion"/>
  <dataValidations count="2">
    <dataValidation type="list" allowBlank="1" showInputMessage="1" showErrorMessage="1" sqref="I3">
      <formula1>$Q$22:$Q$28</formula1>
    </dataValidation>
    <dataValidation type="list" allowBlank="1" showInputMessage="1" showErrorMessage="1" sqref="H3">
      <formula1>$Q$24:$Q$31</formula1>
    </dataValidation>
  </dataValidations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zoomScaleNormal="100" workbookViewId="0">
      <selection activeCell="C16" sqref="C16:D16"/>
    </sheetView>
  </sheetViews>
  <sheetFormatPr defaultRowHeight="12.75" x14ac:dyDescent="0.2"/>
  <cols>
    <col min="1" max="1" width="4.85546875" customWidth="1"/>
    <col min="2" max="2" width="13.42578125" customWidth="1"/>
    <col min="3" max="3" width="14.5703125" customWidth="1"/>
    <col min="4" max="4" width="9.7109375" customWidth="1"/>
    <col min="5" max="7" width="15.140625" customWidth="1"/>
    <col min="8" max="8" width="17.42578125" customWidth="1"/>
  </cols>
  <sheetData>
    <row r="1" spans="1:9" ht="27.75" customHeight="1" x14ac:dyDescent="0.2">
      <c r="A1" s="155" t="s">
        <v>19</v>
      </c>
      <c r="B1" s="155"/>
      <c r="C1" s="155"/>
      <c r="H1" s="19" t="s">
        <v>20</v>
      </c>
    </row>
    <row r="2" spans="1:9" ht="12.75" customHeight="1" x14ac:dyDescent="0.2">
      <c r="A2" s="156"/>
      <c r="B2" s="156"/>
      <c r="C2" s="156"/>
      <c r="G2" s="1"/>
    </row>
    <row r="3" spans="1:9" ht="34.5" customHeight="1" x14ac:dyDescent="0.25">
      <c r="A3" s="161" t="s">
        <v>25</v>
      </c>
      <c r="B3" s="162"/>
      <c r="C3" s="162"/>
      <c r="D3" s="162"/>
      <c r="E3" s="162"/>
      <c r="F3" s="162"/>
      <c r="G3" s="162"/>
      <c r="H3" s="162"/>
    </row>
    <row r="4" spans="1:9" ht="16.5" customHeight="1" x14ac:dyDescent="0.2"/>
    <row r="5" spans="1:9" ht="41.25" customHeight="1" x14ac:dyDescent="0.2">
      <c r="A5" s="154" t="s">
        <v>29</v>
      </c>
      <c r="B5" s="154"/>
      <c r="C5" s="163"/>
      <c r="D5" s="163"/>
      <c r="E5" s="163"/>
      <c r="F5" s="163"/>
      <c r="G5" s="163"/>
      <c r="H5" s="7"/>
    </row>
    <row r="6" spans="1:9" ht="20.25" customHeight="1" x14ac:dyDescent="0.2">
      <c r="A6" s="145" t="s">
        <v>27</v>
      </c>
      <c r="B6" s="145"/>
      <c r="C6" s="145"/>
      <c r="D6" s="145"/>
      <c r="E6" s="21"/>
      <c r="F6" s="23" t="s">
        <v>21</v>
      </c>
      <c r="G6" s="22"/>
      <c r="H6" s="20" t="s">
        <v>24</v>
      </c>
      <c r="I6" s="20"/>
    </row>
    <row r="7" spans="1:9" ht="13.5" thickBot="1" x14ac:dyDescent="0.25"/>
    <row r="8" spans="1:9" ht="18" customHeight="1" thickTop="1" x14ac:dyDescent="0.2">
      <c r="A8" s="157" t="s">
        <v>7</v>
      </c>
      <c r="B8" s="159" t="s">
        <v>8</v>
      </c>
      <c r="C8" s="104"/>
      <c r="D8" s="2" t="s">
        <v>0</v>
      </c>
      <c r="E8" s="3" t="s">
        <v>30</v>
      </c>
      <c r="F8" s="3" t="s">
        <v>31</v>
      </c>
      <c r="G8" s="17" t="s">
        <v>32</v>
      </c>
      <c r="H8" s="143" t="s">
        <v>1</v>
      </c>
    </row>
    <row r="9" spans="1:9" ht="18" customHeight="1" thickBot="1" x14ac:dyDescent="0.25">
      <c r="A9" s="158"/>
      <c r="B9" s="160"/>
      <c r="C9" s="106"/>
      <c r="D9" s="4" t="s">
        <v>2</v>
      </c>
      <c r="E9" s="5"/>
      <c r="F9" s="5"/>
      <c r="G9" s="18"/>
      <c r="H9" s="144"/>
    </row>
    <row r="10" spans="1:9" ht="27" customHeight="1" thickTop="1" x14ac:dyDescent="0.2">
      <c r="A10" s="8">
        <v>1</v>
      </c>
      <c r="B10" s="108" t="s">
        <v>3</v>
      </c>
      <c r="C10" s="108"/>
      <c r="D10" s="108"/>
      <c r="E10" s="38"/>
      <c r="F10" s="38"/>
      <c r="G10" s="55"/>
      <c r="H10" s="39">
        <f>ROUND(SUM(E10:G10),2)</f>
        <v>0</v>
      </c>
    </row>
    <row r="11" spans="1:9" ht="27" customHeight="1" x14ac:dyDescent="0.2">
      <c r="A11" s="9">
        <v>2</v>
      </c>
      <c r="B11" s="146" t="s">
        <v>9</v>
      </c>
      <c r="C11" s="111"/>
      <c r="D11" s="111"/>
      <c r="E11" s="40"/>
      <c r="F11" s="40"/>
      <c r="G11" s="41"/>
      <c r="H11" s="42">
        <f t="shared" ref="H11:H23" si="0">ROUND(SUM(E11:G11),2)</f>
        <v>0</v>
      </c>
    </row>
    <row r="12" spans="1:9" ht="27" customHeight="1" thickBot="1" x14ac:dyDescent="0.25">
      <c r="A12" s="10">
        <v>3</v>
      </c>
      <c r="B12" s="153" t="s">
        <v>18</v>
      </c>
      <c r="C12" s="123"/>
      <c r="D12" s="123"/>
      <c r="E12" s="43"/>
      <c r="F12" s="43"/>
      <c r="G12" s="44"/>
      <c r="H12" s="45">
        <f t="shared" si="0"/>
        <v>0</v>
      </c>
    </row>
    <row r="13" spans="1:9" ht="24" customHeight="1" thickBot="1" x14ac:dyDescent="0.25">
      <c r="A13" s="11">
        <v>4</v>
      </c>
      <c r="B13" s="128" t="s">
        <v>10</v>
      </c>
      <c r="C13" s="128"/>
      <c r="D13" s="128"/>
      <c r="E13" s="46">
        <f>ROUND(SUM(E10:E12),2)</f>
        <v>0</v>
      </c>
      <c r="F13" s="46">
        <f>ROUND(SUM(F10:F12),2)</f>
        <v>0</v>
      </c>
      <c r="G13" s="46">
        <f>ROUND(SUM(G10:G12),2)</f>
        <v>0</v>
      </c>
      <c r="H13" s="47">
        <f t="shared" si="0"/>
        <v>0</v>
      </c>
    </row>
    <row r="14" spans="1:9" ht="27" customHeight="1" x14ac:dyDescent="0.2">
      <c r="A14" s="12">
        <v>5</v>
      </c>
      <c r="B14" s="117" t="s">
        <v>4</v>
      </c>
      <c r="C14" s="117"/>
      <c r="D14" s="117"/>
      <c r="E14" s="48"/>
      <c r="F14" s="48"/>
      <c r="G14" s="48"/>
      <c r="H14" s="49">
        <f t="shared" si="0"/>
        <v>0</v>
      </c>
    </row>
    <row r="15" spans="1:9" ht="27" customHeight="1" x14ac:dyDescent="0.2">
      <c r="A15" s="9">
        <v>6</v>
      </c>
      <c r="B15" s="111" t="s">
        <v>5</v>
      </c>
      <c r="C15" s="111"/>
      <c r="D15" s="111"/>
      <c r="E15" s="40"/>
      <c r="F15" s="40"/>
      <c r="G15" s="40"/>
      <c r="H15" s="42">
        <f t="shared" si="0"/>
        <v>0</v>
      </c>
    </row>
    <row r="16" spans="1:9" ht="27" customHeight="1" x14ac:dyDescent="0.2">
      <c r="A16" s="152">
        <v>7</v>
      </c>
      <c r="B16" s="146" t="s">
        <v>11</v>
      </c>
      <c r="C16" s="120" t="s">
        <v>53</v>
      </c>
      <c r="D16" s="147"/>
      <c r="E16" s="40">
        <f>ROUND((E10+E12)*0.1764,2)</f>
        <v>0</v>
      </c>
      <c r="F16" s="40">
        <f>ROUND((F10+F12)*0.1764,2)</f>
        <v>0</v>
      </c>
      <c r="G16" s="40">
        <f>ROUND((G10+G12)*0.1764,2)</f>
        <v>0</v>
      </c>
      <c r="H16" s="42">
        <f t="shared" si="0"/>
        <v>0</v>
      </c>
    </row>
    <row r="17" spans="1:8" ht="27" customHeight="1" x14ac:dyDescent="0.2">
      <c r="A17" s="152"/>
      <c r="B17" s="111"/>
      <c r="C17" s="120" t="s">
        <v>34</v>
      </c>
      <c r="D17" s="147"/>
      <c r="E17" s="40">
        <f>ROUND(E10*0.1411,2)</f>
        <v>0</v>
      </c>
      <c r="F17" s="40">
        <f>ROUND(F10*0.1411,2)</f>
        <v>0</v>
      </c>
      <c r="G17" s="40">
        <f>ROUND(G10*0.1411,2)</f>
        <v>0</v>
      </c>
      <c r="H17" s="42">
        <f t="shared" si="0"/>
        <v>0</v>
      </c>
    </row>
    <row r="18" spans="1:8" ht="29.25" customHeight="1" thickBot="1" x14ac:dyDescent="0.25">
      <c r="A18" s="9">
        <v>8</v>
      </c>
      <c r="B18" s="111" t="s">
        <v>12</v>
      </c>
      <c r="C18" s="111"/>
      <c r="D18" s="111"/>
      <c r="E18" s="40"/>
      <c r="F18" s="40"/>
      <c r="G18" s="40"/>
      <c r="H18" s="42">
        <f t="shared" si="0"/>
        <v>0</v>
      </c>
    </row>
    <row r="19" spans="1:8" ht="24" customHeight="1" thickBot="1" x14ac:dyDescent="0.25">
      <c r="A19" s="11">
        <v>9</v>
      </c>
      <c r="B19" s="128" t="s">
        <v>22</v>
      </c>
      <c r="C19" s="128"/>
      <c r="D19" s="128"/>
      <c r="E19" s="46">
        <f>ROUND(SUM(E13:E18),2)</f>
        <v>0</v>
      </c>
      <c r="F19" s="46">
        <f>ROUND(SUM(F13:F18),2)</f>
        <v>0</v>
      </c>
      <c r="G19" s="46">
        <f>ROUND(SUM(G13:G18),2)</f>
        <v>0</v>
      </c>
      <c r="H19" s="47">
        <f t="shared" si="0"/>
        <v>0</v>
      </c>
    </row>
    <row r="20" spans="1:8" ht="27" customHeight="1" x14ac:dyDescent="0.2">
      <c r="A20" s="12">
        <v>10</v>
      </c>
      <c r="B20" s="149" t="s">
        <v>23</v>
      </c>
      <c r="C20" s="117"/>
      <c r="D20" s="117"/>
      <c r="E20" s="48">
        <f>ROUND(E19*0.18,2)</f>
        <v>0</v>
      </c>
      <c r="F20" s="48">
        <f>ROUND(F19*0.18,2)</f>
        <v>0</v>
      </c>
      <c r="G20" s="48">
        <f>ROUND(G19*0.18,2)</f>
        <v>0</v>
      </c>
      <c r="H20" s="49">
        <f t="shared" si="0"/>
        <v>0</v>
      </c>
    </row>
    <row r="21" spans="1:8" ht="27" customHeight="1" x14ac:dyDescent="0.2">
      <c r="A21" s="24">
        <v>11</v>
      </c>
      <c r="B21" s="150" t="s">
        <v>51</v>
      </c>
      <c r="C21" s="151"/>
      <c r="D21" s="151"/>
      <c r="E21" s="56">
        <f>ROUND(E19*0.12+IF(E22&lt;=50000,E22*0.06,3000),2)</f>
        <v>0</v>
      </c>
      <c r="F21" s="56">
        <f>ROUND(F19*0.12+IF(F22&lt;=50000,F22*0.06,3000),2)</f>
        <v>0</v>
      </c>
      <c r="G21" s="56">
        <f>ROUND(G19*0.12+IF(G22&lt;=50000,G22*0.06,3000),2)</f>
        <v>0</v>
      </c>
      <c r="H21" s="57">
        <f t="shared" si="0"/>
        <v>0</v>
      </c>
    </row>
    <row r="22" spans="1:8" ht="27" customHeight="1" thickBot="1" x14ac:dyDescent="0.25">
      <c r="A22" s="24">
        <v>12</v>
      </c>
      <c r="B22" s="150" t="s">
        <v>6</v>
      </c>
      <c r="C22" s="151"/>
      <c r="D22" s="151"/>
      <c r="E22" s="56"/>
      <c r="F22" s="56"/>
      <c r="G22" s="56"/>
      <c r="H22" s="57">
        <f t="shared" si="0"/>
        <v>0</v>
      </c>
    </row>
    <row r="23" spans="1:8" ht="24" customHeight="1" thickTop="1" thickBot="1" x14ac:dyDescent="0.25">
      <c r="A23" s="13">
        <v>13</v>
      </c>
      <c r="B23" s="148" t="s">
        <v>33</v>
      </c>
      <c r="C23" s="148"/>
      <c r="D23" s="148"/>
      <c r="E23" s="53">
        <f>ROUND(SUM(E19:E22),2)</f>
        <v>0</v>
      </c>
      <c r="F23" s="53">
        <f>ROUND(SUM(F19:F22),2)</f>
        <v>0</v>
      </c>
      <c r="G23" s="53">
        <f>ROUND(SUM(G19:G22),2)</f>
        <v>0</v>
      </c>
      <c r="H23" s="54">
        <f t="shared" si="0"/>
        <v>0</v>
      </c>
    </row>
    <row r="24" spans="1:8" ht="13.5" thickTop="1" x14ac:dyDescent="0.2"/>
    <row r="25" spans="1:8" ht="35.25" customHeight="1" x14ac:dyDescent="0.2">
      <c r="A25" s="125" t="s">
        <v>50</v>
      </c>
      <c r="B25" s="126"/>
      <c r="C25" s="126"/>
      <c r="D25" s="126"/>
      <c r="E25" s="126"/>
      <c r="F25" s="126"/>
      <c r="G25" s="126"/>
      <c r="H25" s="126"/>
    </row>
    <row r="26" spans="1:8" ht="33.75" customHeight="1" x14ac:dyDescent="0.3">
      <c r="A26" s="137" t="s">
        <v>15</v>
      </c>
      <c r="B26" s="137"/>
      <c r="C26" s="14"/>
      <c r="D26" s="137" t="s">
        <v>16</v>
      </c>
      <c r="E26" s="137"/>
      <c r="F26" s="137"/>
      <c r="H26" s="15" t="s">
        <v>17</v>
      </c>
    </row>
  </sheetData>
  <mergeCells count="28">
    <mergeCell ref="A5:B5"/>
    <mergeCell ref="A1:C1"/>
    <mergeCell ref="A2:C2"/>
    <mergeCell ref="B14:D14"/>
    <mergeCell ref="A8:A9"/>
    <mergeCell ref="B8:C9"/>
    <mergeCell ref="B10:D10"/>
    <mergeCell ref="A3:H3"/>
    <mergeCell ref="C5:G5"/>
    <mergeCell ref="H8:H9"/>
    <mergeCell ref="A26:B26"/>
    <mergeCell ref="D26:F26"/>
    <mergeCell ref="B11:D11"/>
    <mergeCell ref="B22:D22"/>
    <mergeCell ref="B15:D15"/>
    <mergeCell ref="B12:D12"/>
    <mergeCell ref="B13:D13"/>
    <mergeCell ref="B18:D18"/>
    <mergeCell ref="B19:D19"/>
    <mergeCell ref="A25:H25"/>
    <mergeCell ref="A6:D6"/>
    <mergeCell ref="B16:B17"/>
    <mergeCell ref="C16:D16"/>
    <mergeCell ref="C17:D17"/>
    <mergeCell ref="B23:D23"/>
    <mergeCell ref="B20:D20"/>
    <mergeCell ref="B21:D21"/>
    <mergeCell ref="A16:A1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zoomScaleNormal="100" workbookViewId="0">
      <selection activeCell="E16" sqref="E16"/>
    </sheetView>
  </sheetViews>
  <sheetFormatPr defaultRowHeight="12.75" x14ac:dyDescent="0.2"/>
  <cols>
    <col min="1" max="1" width="4.85546875" customWidth="1"/>
    <col min="2" max="2" width="13.42578125" customWidth="1"/>
    <col min="3" max="3" width="14.5703125" customWidth="1"/>
    <col min="4" max="4" width="9.7109375" customWidth="1"/>
    <col min="5" max="7" width="15.140625" customWidth="1"/>
    <col min="8" max="8" width="17.42578125" customWidth="1"/>
  </cols>
  <sheetData>
    <row r="1" spans="1:9" ht="27.75" customHeight="1" x14ac:dyDescent="0.2">
      <c r="A1" s="155" t="s">
        <v>19</v>
      </c>
      <c r="B1" s="155"/>
      <c r="C1" s="155"/>
      <c r="H1" s="19" t="s">
        <v>20</v>
      </c>
    </row>
    <row r="2" spans="1:9" ht="12.75" customHeight="1" x14ac:dyDescent="0.2">
      <c r="A2" s="156"/>
      <c r="B2" s="156"/>
      <c r="C2" s="156"/>
      <c r="G2" s="1"/>
    </row>
    <row r="3" spans="1:9" ht="34.5" customHeight="1" x14ac:dyDescent="0.25">
      <c r="A3" s="161" t="s">
        <v>26</v>
      </c>
      <c r="B3" s="162"/>
      <c r="C3" s="162"/>
      <c r="D3" s="162"/>
      <c r="E3" s="162"/>
      <c r="F3" s="162"/>
      <c r="G3" s="162"/>
      <c r="H3" s="162"/>
    </row>
    <row r="4" spans="1:9" ht="16.5" customHeight="1" x14ac:dyDescent="0.2"/>
    <row r="5" spans="1:9" ht="41.25" customHeight="1" x14ac:dyDescent="0.2">
      <c r="A5" s="154" t="s">
        <v>29</v>
      </c>
      <c r="B5" s="154"/>
      <c r="C5" s="163"/>
      <c r="D5" s="163"/>
      <c r="E5" s="163"/>
      <c r="F5" s="163"/>
      <c r="G5" s="163"/>
      <c r="H5" s="7"/>
    </row>
    <row r="6" spans="1:9" ht="20.25" customHeight="1" x14ac:dyDescent="0.2">
      <c r="A6" s="145" t="s">
        <v>27</v>
      </c>
      <c r="B6" s="145"/>
      <c r="C6" s="145"/>
      <c r="D6" s="145"/>
      <c r="E6" s="21"/>
      <c r="F6" s="23" t="s">
        <v>21</v>
      </c>
      <c r="G6" s="22"/>
      <c r="H6" s="20" t="s">
        <v>24</v>
      </c>
      <c r="I6" s="20"/>
    </row>
    <row r="7" spans="1:9" ht="13.5" thickBot="1" x14ac:dyDescent="0.25"/>
    <row r="8" spans="1:9" ht="18" customHeight="1" thickTop="1" x14ac:dyDescent="0.2">
      <c r="A8" s="157" t="s">
        <v>7</v>
      </c>
      <c r="B8" s="159" t="s">
        <v>8</v>
      </c>
      <c r="C8" s="104"/>
      <c r="D8" s="2" t="s">
        <v>0</v>
      </c>
      <c r="E8" s="3" t="s">
        <v>30</v>
      </c>
      <c r="F8" s="3" t="s">
        <v>31</v>
      </c>
      <c r="G8" s="17" t="s">
        <v>32</v>
      </c>
      <c r="H8" s="143" t="s">
        <v>1</v>
      </c>
    </row>
    <row r="9" spans="1:9" ht="18" customHeight="1" thickBot="1" x14ac:dyDescent="0.25">
      <c r="A9" s="158"/>
      <c r="B9" s="160"/>
      <c r="C9" s="106"/>
      <c r="D9" s="4" t="s">
        <v>2</v>
      </c>
      <c r="E9" s="5"/>
      <c r="F9" s="5"/>
      <c r="G9" s="18"/>
      <c r="H9" s="144"/>
    </row>
    <row r="10" spans="1:9" ht="27" customHeight="1" thickTop="1" x14ac:dyDescent="0.2">
      <c r="A10" s="8">
        <v>1</v>
      </c>
      <c r="B10" s="108" t="s">
        <v>3</v>
      </c>
      <c r="C10" s="108"/>
      <c r="D10" s="108"/>
      <c r="E10" s="38"/>
      <c r="F10" s="38"/>
      <c r="G10" s="55"/>
      <c r="H10" s="39">
        <f>ROUND(SUM(E10:G10),2)</f>
        <v>0</v>
      </c>
    </row>
    <row r="11" spans="1:9" ht="27" customHeight="1" x14ac:dyDescent="0.2">
      <c r="A11" s="9">
        <v>2</v>
      </c>
      <c r="B11" s="146" t="s">
        <v>9</v>
      </c>
      <c r="C11" s="111"/>
      <c r="D11" s="111"/>
      <c r="E11" s="40"/>
      <c r="F11" s="40"/>
      <c r="G11" s="41"/>
      <c r="H11" s="42">
        <f t="shared" ref="H11:H23" si="0">ROUND(SUM(E11:G11),2)</f>
        <v>0</v>
      </c>
    </row>
    <row r="12" spans="1:9" ht="27" customHeight="1" thickBot="1" x14ac:dyDescent="0.25">
      <c r="A12" s="10">
        <v>3</v>
      </c>
      <c r="B12" s="153" t="s">
        <v>18</v>
      </c>
      <c r="C12" s="123"/>
      <c r="D12" s="123"/>
      <c r="E12" s="43"/>
      <c r="F12" s="43"/>
      <c r="G12" s="44"/>
      <c r="H12" s="45">
        <f t="shared" si="0"/>
        <v>0</v>
      </c>
    </row>
    <row r="13" spans="1:9" ht="24" customHeight="1" thickBot="1" x14ac:dyDescent="0.25">
      <c r="A13" s="11">
        <v>4</v>
      </c>
      <c r="B13" s="128" t="s">
        <v>10</v>
      </c>
      <c r="C13" s="128"/>
      <c r="D13" s="128"/>
      <c r="E13" s="46">
        <f>ROUND(SUM(E10:E12),2)</f>
        <v>0</v>
      </c>
      <c r="F13" s="46">
        <f>ROUND(SUM(F10:F12),2)</f>
        <v>0</v>
      </c>
      <c r="G13" s="46">
        <f>ROUND(SUM(G10:G12),2)</f>
        <v>0</v>
      </c>
      <c r="H13" s="47">
        <f t="shared" si="0"/>
        <v>0</v>
      </c>
    </row>
    <row r="14" spans="1:9" ht="27" customHeight="1" x14ac:dyDescent="0.2">
      <c r="A14" s="12">
        <v>5</v>
      </c>
      <c r="B14" s="117" t="s">
        <v>4</v>
      </c>
      <c r="C14" s="117"/>
      <c r="D14" s="117"/>
      <c r="E14" s="48"/>
      <c r="F14" s="48"/>
      <c r="G14" s="48"/>
      <c r="H14" s="49">
        <f t="shared" si="0"/>
        <v>0</v>
      </c>
    </row>
    <row r="15" spans="1:9" ht="27" customHeight="1" x14ac:dyDescent="0.2">
      <c r="A15" s="9">
        <v>6</v>
      </c>
      <c r="B15" s="111" t="s">
        <v>5</v>
      </c>
      <c r="C15" s="111"/>
      <c r="D15" s="111"/>
      <c r="E15" s="40"/>
      <c r="F15" s="40"/>
      <c r="G15" s="40"/>
      <c r="H15" s="42">
        <f t="shared" si="0"/>
        <v>0</v>
      </c>
    </row>
    <row r="16" spans="1:9" ht="27" customHeight="1" x14ac:dyDescent="0.2">
      <c r="A16" s="152">
        <v>7</v>
      </c>
      <c r="B16" s="146" t="s">
        <v>11</v>
      </c>
      <c r="C16" s="120" t="s">
        <v>53</v>
      </c>
      <c r="D16" s="147"/>
      <c r="E16" s="40">
        <f>ROUND((E10+E12)*0.1764,2)</f>
        <v>0</v>
      </c>
      <c r="F16" s="40">
        <f>ROUND((F10+F12)*0.1764,2)</f>
        <v>0</v>
      </c>
      <c r="G16" s="40">
        <f>ROUND((G10+G12)*0.1764,2)</f>
        <v>0</v>
      </c>
      <c r="H16" s="42">
        <f t="shared" si="0"/>
        <v>0</v>
      </c>
    </row>
    <row r="17" spans="1:8" ht="27" customHeight="1" x14ac:dyDescent="0.2">
      <c r="A17" s="152"/>
      <c r="B17" s="111"/>
      <c r="C17" s="120" t="s">
        <v>35</v>
      </c>
      <c r="D17" s="147"/>
      <c r="E17" s="40">
        <f>ROUND(E10*0.1411,2)</f>
        <v>0</v>
      </c>
      <c r="F17" s="40">
        <f>ROUND(F10*0.1411,2)</f>
        <v>0</v>
      </c>
      <c r="G17" s="40">
        <f>ROUND(G10*0.1411,2)</f>
        <v>0</v>
      </c>
      <c r="H17" s="42">
        <f t="shared" si="0"/>
        <v>0</v>
      </c>
    </row>
    <row r="18" spans="1:8" ht="29.25" customHeight="1" thickBot="1" x14ac:dyDescent="0.25">
      <c r="A18" s="9">
        <v>8</v>
      </c>
      <c r="B18" s="111" t="s">
        <v>12</v>
      </c>
      <c r="C18" s="111"/>
      <c r="D18" s="111"/>
      <c r="E18" s="40"/>
      <c r="F18" s="40"/>
      <c r="G18" s="40"/>
      <c r="H18" s="42">
        <f t="shared" si="0"/>
        <v>0</v>
      </c>
    </row>
    <row r="19" spans="1:8" ht="24" customHeight="1" thickBot="1" x14ac:dyDescent="0.25">
      <c r="A19" s="11">
        <v>9</v>
      </c>
      <c r="B19" s="128" t="s">
        <v>22</v>
      </c>
      <c r="C19" s="128"/>
      <c r="D19" s="128"/>
      <c r="E19" s="46">
        <f>ROUND(SUM(E13:E18),2)</f>
        <v>0</v>
      </c>
      <c r="F19" s="46">
        <f>ROUND(SUM(F13:F18),2)</f>
        <v>0</v>
      </c>
      <c r="G19" s="46">
        <f>ROUND(SUM(G13:G18),2)</f>
        <v>0</v>
      </c>
      <c r="H19" s="47">
        <f t="shared" si="0"/>
        <v>0</v>
      </c>
    </row>
    <row r="20" spans="1:8" ht="27" customHeight="1" x14ac:dyDescent="0.2">
      <c r="A20" s="12">
        <v>10</v>
      </c>
      <c r="B20" s="149" t="s">
        <v>28</v>
      </c>
      <c r="C20" s="117"/>
      <c r="D20" s="117"/>
      <c r="E20" s="48">
        <f>ROUND(E19*0.09,2)</f>
        <v>0</v>
      </c>
      <c r="F20" s="48">
        <f>ROUND(F19*0.09,2)</f>
        <v>0</v>
      </c>
      <c r="G20" s="48">
        <f>ROUND(G19*0.09,2)</f>
        <v>0</v>
      </c>
      <c r="H20" s="49">
        <f t="shared" si="0"/>
        <v>0</v>
      </c>
    </row>
    <row r="21" spans="1:8" ht="27" customHeight="1" x14ac:dyDescent="0.2">
      <c r="A21" s="24">
        <v>11</v>
      </c>
      <c r="B21" s="150" t="s">
        <v>52</v>
      </c>
      <c r="C21" s="151"/>
      <c r="D21" s="151"/>
      <c r="E21" s="56">
        <f>ROUND(E19*0.06+IF(E22&lt;=50000,E22*0.06,3000),2)</f>
        <v>0</v>
      </c>
      <c r="F21" s="56">
        <f>ROUND(F19*0.06+IF(F22&lt;=50000,F22*0.06,3000),2)</f>
        <v>0</v>
      </c>
      <c r="G21" s="56">
        <f>ROUND(G19*0.06+IF(G22&lt;=50000,G22*0.06,3000),2)</f>
        <v>0</v>
      </c>
      <c r="H21" s="57">
        <f t="shared" si="0"/>
        <v>0</v>
      </c>
    </row>
    <row r="22" spans="1:8" ht="27" customHeight="1" thickBot="1" x14ac:dyDescent="0.25">
      <c r="A22" s="24">
        <v>12</v>
      </c>
      <c r="B22" s="150" t="s">
        <v>6</v>
      </c>
      <c r="C22" s="151"/>
      <c r="D22" s="151"/>
      <c r="E22" s="56"/>
      <c r="F22" s="56"/>
      <c r="G22" s="56"/>
      <c r="H22" s="57">
        <f t="shared" si="0"/>
        <v>0</v>
      </c>
    </row>
    <row r="23" spans="1:8" ht="24" customHeight="1" thickTop="1" thickBot="1" x14ac:dyDescent="0.25">
      <c r="A23" s="13">
        <v>13</v>
      </c>
      <c r="B23" s="148" t="s">
        <v>33</v>
      </c>
      <c r="C23" s="148"/>
      <c r="D23" s="148"/>
      <c r="E23" s="53">
        <f>ROUND(SUM(E19:E22),2)</f>
        <v>0</v>
      </c>
      <c r="F23" s="53">
        <f>ROUND(SUM(F19:F22),2)</f>
        <v>0</v>
      </c>
      <c r="G23" s="53">
        <f>ROUND(SUM(G19:G22),2)</f>
        <v>0</v>
      </c>
      <c r="H23" s="54">
        <f t="shared" si="0"/>
        <v>0</v>
      </c>
    </row>
    <row r="24" spans="1:8" ht="13.5" thickTop="1" x14ac:dyDescent="0.2"/>
    <row r="25" spans="1:8" ht="35.25" customHeight="1" x14ac:dyDescent="0.2">
      <c r="A25" s="125" t="s">
        <v>50</v>
      </c>
      <c r="B25" s="126"/>
      <c r="C25" s="126"/>
      <c r="D25" s="126"/>
      <c r="E25" s="126"/>
      <c r="F25" s="126"/>
      <c r="G25" s="126"/>
      <c r="H25" s="126"/>
    </row>
    <row r="26" spans="1:8" ht="32.25" customHeight="1" x14ac:dyDescent="0.3">
      <c r="A26" s="137" t="s">
        <v>15</v>
      </c>
      <c r="B26" s="137"/>
      <c r="C26" s="14"/>
      <c r="D26" s="137" t="s">
        <v>16</v>
      </c>
      <c r="E26" s="137"/>
      <c r="F26" s="137"/>
      <c r="H26" s="15" t="s">
        <v>17</v>
      </c>
    </row>
  </sheetData>
  <mergeCells count="28">
    <mergeCell ref="B23:D23"/>
    <mergeCell ref="A26:B26"/>
    <mergeCell ref="D26:F26"/>
    <mergeCell ref="A3:H3"/>
    <mergeCell ref="B18:D18"/>
    <mergeCell ref="B19:D19"/>
    <mergeCell ref="B20:D20"/>
    <mergeCell ref="C5:G5"/>
    <mergeCell ref="H8:H9"/>
    <mergeCell ref="A25:H25"/>
    <mergeCell ref="B13:D13"/>
    <mergeCell ref="A5:B5"/>
    <mergeCell ref="B21:D21"/>
    <mergeCell ref="C16:D16"/>
    <mergeCell ref="C17:D17"/>
    <mergeCell ref="A16:A17"/>
    <mergeCell ref="B22:D22"/>
    <mergeCell ref="A1:C1"/>
    <mergeCell ref="A2:C2"/>
    <mergeCell ref="B14:D14"/>
    <mergeCell ref="B15:D15"/>
    <mergeCell ref="A8:A9"/>
    <mergeCell ref="B8:C9"/>
    <mergeCell ref="B10:D10"/>
    <mergeCell ref="B11:D11"/>
    <mergeCell ref="B16:B17"/>
    <mergeCell ref="A6:D6"/>
    <mergeCell ref="B12:D1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Kalkulacja</vt:lpstr>
      <vt:lpstr>DS</vt:lpstr>
      <vt:lpstr>BW</vt:lpstr>
      <vt:lpstr>BW!Obszar_wydruku</vt:lpstr>
      <vt:lpstr>DS!Obszar_wydruku</vt:lpstr>
      <vt:lpstr>Kalkulacja!Obszar_wydruku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Nycz-Pado</cp:lastModifiedBy>
  <cp:lastPrinted>2019-01-14T08:33:02Z</cp:lastPrinted>
  <dcterms:created xsi:type="dcterms:W3CDTF">1998-06-02T08:38:50Z</dcterms:created>
  <dcterms:modified xsi:type="dcterms:W3CDTF">2020-04-02T08:23:33Z</dcterms:modified>
</cp:coreProperties>
</file>